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idv\Desktop\مالیات بر حقوق 1404\"/>
    </mc:Choice>
  </mc:AlternateContent>
  <xr:revisionPtr revIDLastSave="0" documentId="13_ncr:1_{A076A1AA-96EE-4828-B0D5-3BC47BA3A2C0}" xr6:coauthVersionLast="47" xr6:coauthVersionMax="47" xr10:uidLastSave="{00000000-0000-0000-0000-000000000000}"/>
  <bookViews>
    <workbookView xWindow="-120" yWindow="-120" windowWidth="20640" windowHeight="11160" xr2:uid="{F88B70A6-BCC2-41DD-9233-A889F76778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8" i="1" s="1"/>
  <c r="D11" i="1" s="1"/>
  <c r="F11" i="1" l="1"/>
  <c r="H11" i="1" s="1"/>
  <c r="D9" i="1"/>
  <c r="D17" i="1" s="1"/>
  <c r="H17" i="1" s="1"/>
  <c r="G11" i="1" l="1"/>
  <c r="F12" i="1" s="1"/>
  <c r="H12" i="1" l="1"/>
  <c r="G12" i="1" l="1"/>
  <c r="F13" i="1" l="1"/>
  <c r="H13" i="1" s="1"/>
  <c r="G13" i="1" l="1"/>
  <c r="G14" i="1" l="1"/>
  <c r="F15" i="1" s="1"/>
  <c r="H15" i="1" s="1"/>
  <c r="F14" i="1"/>
  <c r="H14" i="1" s="1"/>
  <c r="H16" i="1" l="1"/>
  <c r="H18" i="1" s="1"/>
  <c r="H19" i="1" s="1"/>
</calcChain>
</file>

<file path=xl/sharedStrings.xml><?xml version="1.0" encoding="utf-8"?>
<sst xmlns="http://schemas.openxmlformats.org/spreadsheetml/2006/main" count="38" uniqueCount="37">
  <si>
    <t>A</t>
  </si>
  <si>
    <t>سهم معافیت دریافتی A</t>
  </si>
  <si>
    <t>E</t>
  </si>
  <si>
    <t>سقف معافیت مالیاتی</t>
  </si>
  <si>
    <t>بازه مالیات 10%</t>
  </si>
  <si>
    <t>بازه مالیات 15%</t>
  </si>
  <si>
    <t>بازه مالیات 20%</t>
  </si>
  <si>
    <t>بازه مالیات 25%</t>
  </si>
  <si>
    <t>گام 2</t>
  </si>
  <si>
    <t>مشمول مالیات دریافتی A</t>
  </si>
  <si>
    <t>مالیات 10%</t>
  </si>
  <si>
    <t>مالیات 15%</t>
  </si>
  <si>
    <t>مالیات 20%</t>
  </si>
  <si>
    <t>مالیات 25%</t>
  </si>
  <si>
    <t>مالیات 30%</t>
  </si>
  <si>
    <t>مبلغ در بازه مالیات</t>
  </si>
  <si>
    <t>مانده مبلغ A</t>
  </si>
  <si>
    <t>مالیات</t>
  </si>
  <si>
    <t>گام 6</t>
  </si>
  <si>
    <t>گام 7</t>
  </si>
  <si>
    <t>مشمول مالیات دریافتی C</t>
  </si>
  <si>
    <t>C</t>
  </si>
  <si>
    <t>A+C</t>
  </si>
  <si>
    <t>A/(A+C)*E</t>
  </si>
  <si>
    <t>C/(A+C)*E</t>
  </si>
  <si>
    <t>سهم معافیت دریافتی C</t>
  </si>
  <si>
    <t>مجموع مالیات</t>
  </si>
  <si>
    <t>مالیات مناطق ویژه</t>
  </si>
  <si>
    <t>گام  3, 4 و5</t>
  </si>
  <si>
    <t xml:space="preserve">گام 1 </t>
  </si>
  <si>
    <t>دریافتی انگیزشی رفاهی (اضافه کاری+ تاهل+ اولاد+خواربار+مسکن +...)</t>
  </si>
  <si>
    <t>مالیات 10% رفاهی انگیزشی</t>
  </si>
  <si>
    <t>جمع مالیات پلکانی دریافتی عادی</t>
  </si>
  <si>
    <t>گام 8 , 9</t>
  </si>
  <si>
    <t>الباقی مالیات 30%</t>
  </si>
  <si>
    <t>دریافتی عادی (دستمزد + سنوات + جذب و سرپرستی و  فوق العاده های شغل و ...)</t>
  </si>
  <si>
    <t>کسورات ماده 137  بیمه سهم کارگر و بیمه عمر و تکمیلی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</si>
</sst>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"/>
  </numFmts>
  <fonts count="3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/>
    <xf numFmtId="0" fontId="1" fillId="3" borderId="0" xfId="0" applyFont="1" applyFill="1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164" fontId="1" fillId="4" borderId="0" xfId="0" applyNumberFormat="1" applyFont="1" applyFill="1"/>
    <xf numFmtId="0" fontId="1" fillId="0" borderId="0" xfId="0" applyFont="1" applyAlignment="1">
      <alignment horizontal="right"/>
    </xf>
    <xf numFmtId="164" fontId="1" fillId="4" borderId="1" xfId="0" applyNumberFormat="1" applyFont="1" applyFill="1" applyBorder="1"/>
    <xf numFmtId="0" fontId="1" fillId="3" borderId="0" xfId="0" quotePrefix="1" applyFont="1" applyFill="1"/>
    <xf numFmtId="164" fontId="1" fillId="6" borderId="1" xfId="0" applyNumberFormat="1" applyFont="1" applyFill="1" applyBorder="1"/>
    <xf numFmtId="164" fontId="2" fillId="5" borderId="0" xfId="0" applyNumberFormat="1" applyFont="1" applyFill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8D58-9A3B-4866-BA7E-114660AC2A4C}">
  <dimension ref="A1:I19"/>
  <sheetViews>
    <sheetView rightToLeft="1" tabSelected="1" workbookViewId="0">
      <selection activeCell="B4" sqref="B4"/>
    </sheetView>
  </sheetViews>
  <sheetFormatPr defaultRowHeight="21" x14ac:dyDescent="0.55000000000000004"/>
  <cols>
    <col min="1" max="1" width="9" style="3"/>
    <col min="2" max="2" width="51.375" style="3" customWidth="1"/>
    <col min="3" max="3" width="12" style="3" customWidth="1"/>
    <col min="4" max="4" width="22.625" style="4" customWidth="1"/>
    <col min="5" max="5" width="13.75" style="3" customWidth="1"/>
    <col min="6" max="6" width="15.25" style="4" customWidth="1"/>
    <col min="7" max="7" width="14.875" style="3" customWidth="1"/>
    <col min="8" max="8" width="14.875" style="4" customWidth="1"/>
    <col min="9" max="9" width="13.375" style="3" customWidth="1"/>
    <col min="10" max="16384" width="9" style="3"/>
  </cols>
  <sheetData>
    <row r="1" spans="1:9" x14ac:dyDescent="0.55000000000000004">
      <c r="A1" s="2" t="s">
        <v>29</v>
      </c>
      <c r="B1" s="3" t="s">
        <v>35</v>
      </c>
      <c r="C1" s="5" t="s">
        <v>0</v>
      </c>
      <c r="D1" s="4">
        <v>212158710</v>
      </c>
      <c r="E1" s="3" t="s">
        <v>4</v>
      </c>
      <c r="F1" s="13">
        <v>60000000</v>
      </c>
    </row>
    <row r="2" spans="1:9" x14ac:dyDescent="0.55000000000000004">
      <c r="A2" s="2"/>
      <c r="B2" s="3" t="s">
        <v>30</v>
      </c>
      <c r="C2" s="5" t="s">
        <v>21</v>
      </c>
      <c r="D2" s="6">
        <v>56781926</v>
      </c>
      <c r="E2" s="3" t="s">
        <v>5</v>
      </c>
      <c r="F2" s="13">
        <v>80000000</v>
      </c>
    </row>
    <row r="3" spans="1:9" x14ac:dyDescent="0.55000000000000004">
      <c r="A3" s="2"/>
      <c r="B3" s="7" t="s">
        <v>36</v>
      </c>
      <c r="D3" s="4">
        <v>17371110</v>
      </c>
      <c r="E3" s="3" t="s">
        <v>6</v>
      </c>
      <c r="F3" s="13">
        <v>120000000</v>
      </c>
    </row>
    <row r="4" spans="1:9" x14ac:dyDescent="0.55000000000000004">
      <c r="A4" s="2"/>
      <c r="B4" s="7"/>
      <c r="E4" s="3" t="s">
        <v>7</v>
      </c>
      <c r="F4" s="13">
        <v>167000000</v>
      </c>
    </row>
    <row r="5" spans="1:9" x14ac:dyDescent="0.55000000000000004">
      <c r="C5" s="5" t="s">
        <v>22</v>
      </c>
      <c r="D5" s="1">
        <f>(D1+D2)</f>
        <v>268940636</v>
      </c>
      <c r="E5" s="3" t="s">
        <v>34</v>
      </c>
    </row>
    <row r="6" spans="1:9" x14ac:dyDescent="0.55000000000000004">
      <c r="B6" s="3" t="s">
        <v>3</v>
      </c>
      <c r="C6" s="3" t="s">
        <v>2</v>
      </c>
      <c r="D6" s="1">
        <v>240000000</v>
      </c>
    </row>
    <row r="8" spans="1:9" x14ac:dyDescent="0.55000000000000004">
      <c r="A8" s="2" t="s">
        <v>8</v>
      </c>
      <c r="B8" s="3" t="s">
        <v>1</v>
      </c>
      <c r="C8" s="3" t="s">
        <v>23</v>
      </c>
      <c r="D8" s="1">
        <f>(D1/D5)*D6</f>
        <v>189328363.15594941</v>
      </c>
    </row>
    <row r="9" spans="1:9" x14ac:dyDescent="0.55000000000000004">
      <c r="A9" s="2"/>
      <c r="B9" s="3" t="s">
        <v>25</v>
      </c>
      <c r="C9" s="3" t="s">
        <v>24</v>
      </c>
      <c r="D9" s="1">
        <f>(D2/D5)*D6</f>
        <v>50671636.844050594</v>
      </c>
    </row>
    <row r="10" spans="1:9" x14ac:dyDescent="0.55000000000000004">
      <c r="F10" s="4" t="s">
        <v>15</v>
      </c>
      <c r="G10" s="3" t="s">
        <v>16</v>
      </c>
      <c r="H10" s="6" t="s">
        <v>17</v>
      </c>
    </row>
    <row r="11" spans="1:9" x14ac:dyDescent="0.55000000000000004">
      <c r="A11" s="2" t="s">
        <v>28</v>
      </c>
      <c r="B11" s="3" t="s">
        <v>9</v>
      </c>
      <c r="D11" s="6">
        <f>IF(D1-D8-D3&gt;0,  D1-D8-D3, 0)</f>
        <v>5459236.8440505862</v>
      </c>
      <c r="E11" s="3" t="s">
        <v>10</v>
      </c>
      <c r="F11" s="13">
        <f>IF( D11&gt;F1, F1, D11)</f>
        <v>5459236.8440505862</v>
      </c>
      <c r="G11" s="13">
        <f>IF(D11-F11&gt;0,  D11-F11,  0)</f>
        <v>0</v>
      </c>
      <c r="H11" s="8">
        <f>F11*0.1</f>
        <v>545923.68440505862</v>
      </c>
    </row>
    <row r="12" spans="1:9" x14ac:dyDescent="0.55000000000000004">
      <c r="A12" s="2"/>
      <c r="E12" s="3" t="s">
        <v>11</v>
      </c>
      <c r="F12" s="13">
        <f>IF(G11&gt;F2, F2, G11)</f>
        <v>0</v>
      </c>
      <c r="G12" s="13">
        <f>IF(G11-F12&gt;0, G11-F12, 0)</f>
        <v>0</v>
      </c>
      <c r="H12" s="8">
        <f>F12*0.15</f>
        <v>0</v>
      </c>
    </row>
    <row r="13" spans="1:9" x14ac:dyDescent="0.55000000000000004">
      <c r="E13" s="3" t="s">
        <v>12</v>
      </c>
      <c r="F13" s="13">
        <f>IF(G12&gt;F3, F3, G12 )</f>
        <v>0</v>
      </c>
      <c r="G13" s="13">
        <f>IF(G12-F13&gt;0,  G12-F13, 0)</f>
        <v>0</v>
      </c>
      <c r="H13" s="8">
        <f>F13*0.2</f>
        <v>0</v>
      </c>
    </row>
    <row r="14" spans="1:9" x14ac:dyDescent="0.55000000000000004">
      <c r="E14" s="3" t="s">
        <v>13</v>
      </c>
      <c r="F14" s="13">
        <f>IF(G13&gt;F4, F4, G13)</f>
        <v>0</v>
      </c>
      <c r="G14" s="12">
        <f>IF(G13&gt;F4, G13-F4, 0 )</f>
        <v>0</v>
      </c>
      <c r="H14" s="8">
        <f>F14*0.25</f>
        <v>0</v>
      </c>
    </row>
    <row r="15" spans="1:9" x14ac:dyDescent="0.55000000000000004">
      <c r="E15" s="3" t="s">
        <v>14</v>
      </c>
      <c r="F15" s="13">
        <f>G14</f>
        <v>0</v>
      </c>
      <c r="G15" s="12"/>
      <c r="H15" s="8">
        <f>F15*0.3</f>
        <v>0</v>
      </c>
    </row>
    <row r="16" spans="1:9" x14ac:dyDescent="0.55000000000000004">
      <c r="A16" s="9" t="s">
        <v>18</v>
      </c>
      <c r="H16" s="1">
        <f>SUM(H11:H15)</f>
        <v>545923.68440505862</v>
      </c>
      <c r="I16" s="3" t="s">
        <v>32</v>
      </c>
    </row>
    <row r="17" spans="1:9" x14ac:dyDescent="0.55000000000000004">
      <c r="A17" s="2" t="s">
        <v>19</v>
      </c>
      <c r="B17" s="3" t="s">
        <v>20</v>
      </c>
      <c r="D17" s="6">
        <f>D2-D9</f>
        <v>6110289.1559494063</v>
      </c>
      <c r="E17" s="3" t="s">
        <v>10</v>
      </c>
      <c r="H17" s="6">
        <f>D17*0.1</f>
        <v>611028.91559494066</v>
      </c>
      <c r="I17" s="3" t="s">
        <v>31</v>
      </c>
    </row>
    <row r="18" spans="1:9" x14ac:dyDescent="0.55000000000000004">
      <c r="A18" s="2" t="s">
        <v>33</v>
      </c>
      <c r="G18" s="3" t="s">
        <v>26</v>
      </c>
      <c r="H18" s="10">
        <f>SUM(H16+H17)</f>
        <v>1156952.5999999992</v>
      </c>
    </row>
    <row r="19" spans="1:9" x14ac:dyDescent="0.55000000000000004">
      <c r="G19" s="12" t="s">
        <v>27</v>
      </c>
      <c r="H19" s="11">
        <f>H18/2</f>
        <v>578476.29999999958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Omidvi VMohammadi</dc:creator>
  <cp:lastModifiedBy>Omidvi VMohammadi</cp:lastModifiedBy>
  <dcterms:created xsi:type="dcterms:W3CDTF">2025-05-21T18:14:30Z</dcterms:created>
  <dcterms:modified xsi:type="dcterms:W3CDTF">2025-05-22T21:58:25Z</dcterms:modified>
</cp:coreProperties>
</file>